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  <sheet name="DV-IDENTITY-0" sheetId="4" state="hidden" r:id="rId4"/>
  </sheets>
  <definedNames/>
  <calcPr fullCalcOnLoad="1"/>
</workbook>
</file>

<file path=xl/sharedStrings.xml><?xml version="1.0" encoding="utf-8"?>
<sst xmlns="http://schemas.openxmlformats.org/spreadsheetml/2006/main" count="54" uniqueCount="51">
  <si>
    <t>HR knihovna</t>
  </si>
  <si>
    <t>stav k 19.11.2011</t>
  </si>
  <si>
    <t>Doporučuji</t>
  </si>
  <si>
    <t>Název knihy</t>
  </si>
  <si>
    <t>Autor</t>
  </si>
  <si>
    <t>Mít vše hotovo (GTD)</t>
  </si>
  <si>
    <t>Allen</t>
  </si>
  <si>
    <t>Bohatý táta, chudý táta</t>
  </si>
  <si>
    <t>Kiyosaki, Lechter</t>
  </si>
  <si>
    <t>Vypůjčeno</t>
  </si>
  <si>
    <t>Zen a hotovo</t>
  </si>
  <si>
    <t>Badauta</t>
  </si>
  <si>
    <t>Nikdy nejez sám</t>
  </si>
  <si>
    <t>Ferrazzi</t>
  </si>
  <si>
    <t>Nejbohatší muž v Babylóně</t>
  </si>
  <si>
    <t>Clason</t>
  </si>
  <si>
    <t>Jak získávat přátele a působit na lidi</t>
  </si>
  <si>
    <t>Carnegie</t>
  </si>
  <si>
    <t>Rétorika pro každého</t>
  </si>
  <si>
    <t>Heinrichs</t>
  </si>
  <si>
    <t>111 her pro motivaci a rozvoj týmů</t>
  </si>
  <si>
    <t>Evangelu, Fridrich</t>
  </si>
  <si>
    <t>Asertivita pro manažery</t>
  </si>
  <si>
    <t>Lahnerová</t>
  </si>
  <si>
    <t>Jak zlepšit interní komunikaci</t>
  </si>
  <si>
    <t>Holá</t>
  </si>
  <si>
    <t>Jak vést a motivovat lidi</t>
  </si>
  <si>
    <t>Bělohlávek</t>
  </si>
  <si>
    <t>101 skvělých odpovědí na ostré otázky u přijímacího pohovoru</t>
  </si>
  <si>
    <t>Fry</t>
  </si>
  <si>
    <t>Time-management - jak hospodařit s časem</t>
  </si>
  <si>
    <t>Caunt</t>
  </si>
  <si>
    <t>Ne šéf, ale lídr</t>
  </si>
  <si>
    <t>Adair, Reed</t>
  </si>
  <si>
    <t>Tři zákony produktivity</t>
  </si>
  <si>
    <t>Zaffron, Logan</t>
  </si>
  <si>
    <t>33 základních rad jak úspěšně prezentovat</t>
  </si>
  <si>
    <t>Bělohlávková</t>
  </si>
  <si>
    <t>Váš soused je milionář</t>
  </si>
  <si>
    <t>Stanley, Danko</t>
  </si>
  <si>
    <t>101 chytrých otázek, které vám pomohou u přijímacího pohovoru</t>
  </si>
  <si>
    <t>Copywriting</t>
  </si>
  <si>
    <t>Horňáková</t>
  </si>
  <si>
    <t>Vedení porad</t>
  </si>
  <si>
    <t>Plamínek</t>
  </si>
  <si>
    <t>Obchodní komunikace v angličtině</t>
  </si>
  <si>
    <t>Dean</t>
  </si>
  <si>
    <t>Teambuilding - 50 krátkých aktivit</t>
  </si>
  <si>
    <t>Miller</t>
  </si>
  <si>
    <t>7 kroků efektivního koučování</t>
  </si>
  <si>
    <t>Dembkowski, Eldridge, Hunter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</si>
</sst>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M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26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2" borderId="0" xfId="0" applyFill="1" applyAlignment="1">
      <alignment horizontal="center"/>
    </xf>
    <xf numFmtId="164" fontId="2" fillId="0" borderId="0" xfId="0" applyFont="1" applyAlignment="1">
      <alignment/>
    </xf>
    <xf numFmtId="164" fontId="0" fillId="3" borderId="0" xfId="0" applyFont="1" applyFill="1" applyAlignment="1">
      <alignment horizontal="center"/>
    </xf>
    <xf numFmtId="164" fontId="3" fillId="4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5" fontId="5" fillId="2" borderId="1" xfId="0" applyNumberFormat="1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pane ySplit="65535" topLeftCell="A1" activePane="topLeft" state="split"/>
      <selection pane="topLeft" activeCell="B1" sqref="B1"/>
      <selection pane="bottomLeft" activeCell="A1" sqref="A1"/>
    </sheetView>
  </sheetViews>
  <sheetFormatPr defaultColWidth="9.140625" defaultRowHeight="15"/>
  <cols>
    <col min="1" max="1" width="62.28125" style="0" customWidth="1"/>
    <col min="2" max="2" width="31.57421875" style="0" customWidth="1"/>
    <col min="3" max="3" width="12.140625" style="1" customWidth="1"/>
    <col min="4" max="4" width="7.7109375" style="0" customWidth="1"/>
    <col min="5" max="5" width="14.28125" style="0" customWidth="1"/>
    <col min="6" max="16384" width="8.8515625" style="0" customWidth="1"/>
  </cols>
  <sheetData>
    <row r="1" spans="1:3" ht="32.25">
      <c r="A1" s="2" t="s">
        <v>0</v>
      </c>
      <c r="B1" t="s">
        <v>1</v>
      </c>
      <c r="C1" s="3" t="s">
        <v>2</v>
      </c>
    </row>
    <row r="2" spans="1:3" ht="16.5">
      <c r="A2" s="4" t="s">
        <v>3</v>
      </c>
      <c r="B2" s="4" t="s">
        <v>4</v>
      </c>
      <c r="C2" s="5"/>
    </row>
    <row r="3" spans="1:3" ht="14.25">
      <c r="A3" s="6" t="s">
        <v>5</v>
      </c>
      <c r="B3" s="7" t="s">
        <v>6</v>
      </c>
      <c r="C3" s="8"/>
    </row>
    <row r="4" spans="1:3" ht="14.25">
      <c r="A4" s="6" t="s">
        <v>7</v>
      </c>
      <c r="B4" s="7" t="s">
        <v>8</v>
      </c>
      <c r="C4" s="8" t="s">
        <v>9</v>
      </c>
    </row>
    <row r="5" spans="1:3" ht="14.25">
      <c r="A5" s="6" t="s">
        <v>10</v>
      </c>
      <c r="B5" s="7" t="s">
        <v>11</v>
      </c>
      <c r="C5" s="8"/>
    </row>
    <row r="6" spans="1:3" ht="14.25">
      <c r="A6" s="6" t="s">
        <v>12</v>
      </c>
      <c r="B6" s="7" t="s">
        <v>13</v>
      </c>
      <c r="C6" s="9"/>
    </row>
    <row r="7" spans="1:3" ht="14.25">
      <c r="A7" s="6" t="s">
        <v>14</v>
      </c>
      <c r="B7" s="7" t="s">
        <v>15</v>
      </c>
      <c r="C7" s="8"/>
    </row>
    <row r="8" spans="1:3" ht="14.25">
      <c r="A8" s="6" t="s">
        <v>16</v>
      </c>
      <c r="B8" s="7" t="s">
        <v>17</v>
      </c>
      <c r="C8" s="8"/>
    </row>
    <row r="9" spans="1:3" ht="14.25">
      <c r="A9" s="10" t="s">
        <v>18</v>
      </c>
      <c r="B9" s="11" t="s">
        <v>19</v>
      </c>
      <c r="C9" s="9"/>
    </row>
    <row r="10" spans="1:3" ht="14.25">
      <c r="A10" s="10" t="s">
        <v>20</v>
      </c>
      <c r="B10" s="11" t="s">
        <v>21</v>
      </c>
      <c r="C10" s="9"/>
    </row>
    <row r="11" spans="1:3" ht="14.25">
      <c r="A11" s="10" t="s">
        <v>22</v>
      </c>
      <c r="B11" s="11" t="s">
        <v>23</v>
      </c>
      <c r="C11" s="9"/>
    </row>
    <row r="12" spans="1:3" ht="14.25">
      <c r="A12" s="10" t="s">
        <v>24</v>
      </c>
      <c r="B12" s="11" t="s">
        <v>25</v>
      </c>
      <c r="C12" s="9"/>
    </row>
    <row r="13" spans="1:3" ht="14.25">
      <c r="A13" s="10" t="s">
        <v>26</v>
      </c>
      <c r="B13" s="11" t="s">
        <v>27</v>
      </c>
      <c r="C13" s="9"/>
    </row>
    <row r="14" spans="1:3" ht="14.25">
      <c r="A14" s="10" t="s">
        <v>28</v>
      </c>
      <c r="B14" s="11" t="s">
        <v>29</v>
      </c>
      <c r="C14" s="9"/>
    </row>
    <row r="15" spans="1:3" ht="14.25">
      <c r="A15" s="10" t="s">
        <v>30</v>
      </c>
      <c r="B15" s="11" t="s">
        <v>31</v>
      </c>
      <c r="C15" s="9"/>
    </row>
    <row r="16" spans="1:3" ht="14.25">
      <c r="A16" s="10" t="s">
        <v>32</v>
      </c>
      <c r="B16" s="11" t="s">
        <v>33</v>
      </c>
      <c r="C16" s="9"/>
    </row>
    <row r="17" spans="1:3" ht="14.25">
      <c r="A17" s="10" t="s">
        <v>34</v>
      </c>
      <c r="B17" s="11" t="s">
        <v>35</v>
      </c>
      <c r="C17" s="9"/>
    </row>
    <row r="18" spans="1:3" ht="14.25">
      <c r="A18" s="10" t="s">
        <v>36</v>
      </c>
      <c r="B18" s="11" t="s">
        <v>37</v>
      </c>
      <c r="C18" s="8" t="s">
        <v>9</v>
      </c>
    </row>
    <row r="19" spans="1:3" ht="14.25">
      <c r="A19" s="10" t="s">
        <v>38</v>
      </c>
      <c r="B19" s="11" t="s">
        <v>39</v>
      </c>
      <c r="C19" s="8"/>
    </row>
    <row r="20" spans="1:3" ht="14.25">
      <c r="A20" s="10" t="s">
        <v>40</v>
      </c>
      <c r="B20" s="11" t="s">
        <v>29</v>
      </c>
      <c r="C20" s="9"/>
    </row>
    <row r="21" spans="1:3" ht="14.25">
      <c r="A21" s="10" t="s">
        <v>41</v>
      </c>
      <c r="B21" s="11" t="s">
        <v>42</v>
      </c>
      <c r="C21" s="8" t="s">
        <v>9</v>
      </c>
    </row>
    <row r="22" spans="1:3" ht="14.25">
      <c r="A22" s="10" t="s">
        <v>43</v>
      </c>
      <c r="B22" s="11" t="s">
        <v>44</v>
      </c>
      <c r="C22" s="9"/>
    </row>
    <row r="23" spans="1:3" ht="14.25">
      <c r="A23" s="10" t="s">
        <v>45</v>
      </c>
      <c r="B23" s="11" t="s">
        <v>46</v>
      </c>
      <c r="C23" s="9"/>
    </row>
    <row r="24" spans="1:3" ht="14.25">
      <c r="A24" s="10" t="s">
        <v>47</v>
      </c>
      <c r="B24" s="11" t="s">
        <v>48</v>
      </c>
      <c r="C24" s="9"/>
    </row>
    <row r="25" spans="1:3" ht="14.25">
      <c r="A25" s="10" t="s">
        <v>49</v>
      </c>
      <c r="B25" s="11" t="s">
        <v>50</v>
      </c>
      <c r="C25" s="9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6384" width="8.8515625" style="0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cols>
    <col min="1" max="16384" width="8.8515625" style="0" customWidth="1"/>
  </cols>
  <sheetData>
    <row r="1" spans="1:105" ht="14.25">
      <c r="A1" s="12" t="e">
        <f>IF(List1!1:1,"AAAAADTe9QA=",0)</f>
        <v>#VALUE!</v>
      </c>
      <c r="B1" t="b">
        <f>AND(List1!A1,"AAAAADTe9QE=")</f>
        <v>0</v>
      </c>
      <c r="C1" t="b">
        <f>AND(List1!B1,"AAAAADTe9QI=")</f>
        <v>0</v>
      </c>
      <c r="D1" t="b">
        <f>AND(List1!C1,"AAAAADTe9QM=")</f>
        <v>0</v>
      </c>
      <c r="E1" s="12">
        <f>IF(List1!2:2,"AAAAADTe9QQ=",0)</f>
        <v>0</v>
      </c>
      <c r="F1" t="b">
        <f>AND(List1!A2,"AAAAADTe9QU=")</f>
        <v>0</v>
      </c>
      <c r="G1" t="b">
        <f>AND(List1!B2,"AAAAADTe9QY=")</f>
        <v>0</v>
      </c>
      <c r="H1" t="b">
        <f>AND(List1!C2,"AAAAADTe9Qc=")</f>
        <v>0</v>
      </c>
      <c r="I1" s="12">
        <f>IF(List1!3:3,"AAAAADTe9Qg=",0)</f>
        <v>0</v>
      </c>
      <c r="J1" t="b">
        <f>AND(List1!A3,"AAAAADTe9Qk=")</f>
        <v>0</v>
      </c>
      <c r="K1" t="b">
        <f>AND(List1!B3,"AAAAADTe9Qo=")</f>
        <v>0</v>
      </c>
      <c r="L1" t="b">
        <f>AND(List1!C3,"AAAAADTe9Qs=")</f>
        <v>0</v>
      </c>
      <c r="M1" s="12">
        <f>IF(List1!4:4,"AAAAADTe9Qw=",0)</f>
        <v>0</v>
      </c>
      <c r="N1" t="b">
        <f>AND(List1!A4,"AAAAADTe9Q0=")</f>
        <v>0</v>
      </c>
      <c r="O1" t="b">
        <f>AND(List1!B4,"AAAAADTe9Q4=")</f>
        <v>0</v>
      </c>
      <c r="P1" t="b">
        <f>AND(List1!C4,"AAAAADTe9Q8=")</f>
        <v>0</v>
      </c>
      <c r="Q1" s="12">
        <f>IF(List1!5:5,"AAAAADTe9RA=",0)</f>
        <v>0</v>
      </c>
      <c r="R1" t="b">
        <f>AND(List1!A5,"AAAAADTe9RE=")</f>
        <v>0</v>
      </c>
      <c r="S1" t="b">
        <f>AND(List1!B5,"AAAAADTe9RI=")</f>
        <v>0</v>
      </c>
      <c r="T1" t="b">
        <f>AND(List1!C5,"AAAAADTe9RM=")</f>
        <v>0</v>
      </c>
      <c r="U1" s="12">
        <f>IF(List1!6:6,"AAAAADTe9RQ=",0)</f>
        <v>0</v>
      </c>
      <c r="V1" t="b">
        <f>AND(List1!A6,"AAAAADTe9RU=")</f>
        <v>0</v>
      </c>
      <c r="W1" t="b">
        <f>AND(List1!B6,"AAAAADTe9RY=")</f>
        <v>0</v>
      </c>
      <c r="X1" t="b">
        <f>AND(List1!C6,"AAAAADTe9Rc=")</f>
        <v>0</v>
      </c>
      <c r="Y1" s="12">
        <f>IF(List1!7:7,"AAAAADTe9Rg=",0)</f>
        <v>0</v>
      </c>
      <c r="Z1" t="b">
        <f>AND(List1!A7,"AAAAADTe9Rk=")</f>
        <v>0</v>
      </c>
      <c r="AA1" t="b">
        <f>AND(List1!B7,"AAAAADTe9Ro=")</f>
        <v>0</v>
      </c>
      <c r="AB1" t="b">
        <f>AND(List1!C7,"AAAAADTe9Rs=")</f>
        <v>0</v>
      </c>
      <c r="AC1" s="12">
        <f>IF(List1!8:8,"AAAAADTe9Rw=",0)</f>
        <v>0</v>
      </c>
      <c r="AD1" t="b">
        <f>AND(List1!A8,"AAAAADTe9R0=")</f>
        <v>0</v>
      </c>
      <c r="AE1" t="b">
        <f>AND(List1!B8,"AAAAADTe9R4=")</f>
        <v>0</v>
      </c>
      <c r="AF1" t="b">
        <f>AND(List1!C8,"AAAAADTe9R8=")</f>
        <v>0</v>
      </c>
      <c r="AG1" s="12">
        <f>IF(List1!9:9,"AAAAADTe9SA=",0)</f>
        <v>0</v>
      </c>
      <c r="AH1" t="b">
        <f>AND(List1!A9,"AAAAADTe9SE=")</f>
        <v>0</v>
      </c>
      <c r="AI1" t="b">
        <f>AND(List1!B9,"AAAAADTe9SI=")</f>
        <v>0</v>
      </c>
      <c r="AJ1" t="b">
        <f>AND(List1!C9,"AAAAADTe9SM=")</f>
        <v>0</v>
      </c>
      <c r="AK1" s="12">
        <f>IF(List1!10:10,"AAAAADTe9SQ=",0)</f>
        <v>0</v>
      </c>
      <c r="AL1" t="b">
        <f>AND(List1!A10,"AAAAADTe9SU=")</f>
        <v>0</v>
      </c>
      <c r="AM1" t="b">
        <f>AND(List1!B10,"AAAAADTe9SY=")</f>
        <v>0</v>
      </c>
      <c r="AN1" t="b">
        <f>AND(List1!C10,"AAAAADTe9Sc=")</f>
        <v>0</v>
      </c>
      <c r="AO1" s="12">
        <f>IF(List1!11:11,"AAAAADTe9Sg=",0)</f>
        <v>0</v>
      </c>
      <c r="AP1" t="b">
        <f>AND(List1!A11,"AAAAADTe9Sk=")</f>
        <v>0</v>
      </c>
      <c r="AQ1" t="b">
        <f>AND(List1!B11,"AAAAADTe9So=")</f>
        <v>0</v>
      </c>
      <c r="AR1" t="b">
        <f>AND(List1!C11,"AAAAADTe9Ss=")</f>
        <v>0</v>
      </c>
      <c r="AS1" s="12">
        <f>IF(List1!12:12,"AAAAADTe9Sw=",0)</f>
        <v>0</v>
      </c>
      <c r="AT1" t="b">
        <f>AND(List1!A12,"AAAAADTe9S0=")</f>
        <v>0</v>
      </c>
      <c r="AU1" t="b">
        <f>AND(List1!B12,"AAAAADTe9S4=")</f>
        <v>0</v>
      </c>
      <c r="AV1" t="b">
        <f>AND(List1!C12,"AAAAADTe9S8=")</f>
        <v>0</v>
      </c>
      <c r="AW1" s="12">
        <f>IF(List1!13:13,"AAAAADTe9TA=",0)</f>
        <v>0</v>
      </c>
      <c r="AX1" t="b">
        <f>AND(List1!A13,"AAAAADTe9TE=")</f>
        <v>0</v>
      </c>
      <c r="AY1" t="b">
        <f>AND(List1!B13,"AAAAADTe9TI=")</f>
        <v>0</v>
      </c>
      <c r="AZ1" t="b">
        <f>AND(List1!C13,"AAAAADTe9TM=")</f>
        <v>0</v>
      </c>
      <c r="BA1" s="12">
        <f>IF(List1!14:14,"AAAAADTe9TQ=",0)</f>
        <v>0</v>
      </c>
      <c r="BB1" t="b">
        <f>AND(List1!A14,"AAAAADTe9TU=")</f>
        <v>0</v>
      </c>
      <c r="BC1" t="b">
        <f>AND(List1!B14,"AAAAADTe9TY=")</f>
        <v>0</v>
      </c>
      <c r="BD1" t="b">
        <f>AND(List1!C14,"AAAAADTe9Tc=")</f>
        <v>0</v>
      </c>
      <c r="BE1" s="12">
        <f>IF(List1!15:15,"AAAAADTe9Tg=",0)</f>
        <v>0</v>
      </c>
      <c r="BF1" t="b">
        <f>AND(List1!A15,"AAAAADTe9Tk=")</f>
        <v>0</v>
      </c>
      <c r="BG1" t="b">
        <f>AND(List1!B15,"AAAAADTe9To=")</f>
        <v>0</v>
      </c>
      <c r="BH1" t="b">
        <f>AND(List1!C15,"AAAAADTe9Ts=")</f>
        <v>0</v>
      </c>
      <c r="BI1" s="12">
        <f>IF(List1!16:16,"AAAAADTe9Tw=",0)</f>
        <v>0</v>
      </c>
      <c r="BJ1" t="b">
        <f>AND(List1!A16,"AAAAADTe9T0=")</f>
        <v>0</v>
      </c>
      <c r="BK1" t="b">
        <f>AND(List1!B16,"AAAAADTe9T4=")</f>
        <v>0</v>
      </c>
      <c r="BL1" t="b">
        <f>AND(List1!C16,"AAAAADTe9T8=")</f>
        <v>0</v>
      </c>
      <c r="BM1" s="12">
        <f>IF(List1!17:17,"AAAAADTe9UA=",0)</f>
        <v>0</v>
      </c>
      <c r="BN1" t="b">
        <f>AND(List1!A17,"AAAAADTe9UE=")</f>
        <v>0</v>
      </c>
      <c r="BO1" t="b">
        <f>AND(List1!B17,"AAAAADTe9UI=")</f>
        <v>0</v>
      </c>
      <c r="BP1" t="b">
        <f>AND(List1!C17,"AAAAADTe9UM=")</f>
        <v>0</v>
      </c>
      <c r="BQ1" s="12">
        <f>IF(List1!18:18,"AAAAADTe9UQ=",0)</f>
        <v>0</v>
      </c>
      <c r="BR1" t="b">
        <f>AND(List1!A18,"AAAAADTe9UU=")</f>
        <v>0</v>
      </c>
      <c r="BS1" t="b">
        <f>AND(List1!B18,"AAAAADTe9UY=")</f>
        <v>0</v>
      </c>
      <c r="BT1" t="b">
        <f>AND(List1!C18,"AAAAADTe9Uc=")</f>
        <v>0</v>
      </c>
      <c r="BU1" s="12">
        <f>IF(List1!19:19,"AAAAADTe9Ug=",0)</f>
        <v>0</v>
      </c>
      <c r="BV1" t="b">
        <f>AND(List1!A19,"AAAAADTe9Uk=")</f>
        <v>0</v>
      </c>
      <c r="BW1" t="b">
        <f>AND(List1!B19,"AAAAADTe9Uo=")</f>
        <v>0</v>
      </c>
      <c r="BX1" t="b">
        <f>AND(List1!C19,"AAAAADTe9Us=")</f>
        <v>0</v>
      </c>
      <c r="BY1" s="12">
        <f>IF(List1!20:20,"AAAAADTe9Uw=",0)</f>
        <v>0</v>
      </c>
      <c r="BZ1" t="b">
        <f>AND(List1!A20,"AAAAADTe9U0=")</f>
        <v>0</v>
      </c>
      <c r="CA1" t="b">
        <f>AND(List1!B20,"AAAAADTe9U4=")</f>
        <v>0</v>
      </c>
      <c r="CB1" t="b">
        <f>AND(List1!C20,"AAAAADTe9U8=")</f>
        <v>0</v>
      </c>
      <c r="CC1" s="12">
        <f>IF(List1!21:21,"AAAAADTe9VA=",0)</f>
        <v>0</v>
      </c>
      <c r="CD1" t="b">
        <f>AND(List1!A21,"AAAAADTe9VE=")</f>
        <v>0</v>
      </c>
      <c r="CE1" t="b">
        <f>AND(List1!B21,"AAAAADTe9VI=")</f>
        <v>0</v>
      </c>
      <c r="CF1" t="b">
        <f>AND(List1!C21,"AAAAADTe9VM=")</f>
        <v>0</v>
      </c>
      <c r="CG1" s="12">
        <f>IF(List1!22:22,"AAAAADTe9VQ=",0)</f>
        <v>0</v>
      </c>
      <c r="CH1" t="b">
        <f>AND(List1!A22,"AAAAADTe9VU=")</f>
        <v>0</v>
      </c>
      <c r="CI1" t="b">
        <f>AND(List1!B22,"AAAAADTe9VY=")</f>
        <v>0</v>
      </c>
      <c r="CJ1" s="12">
        <f>IF(List1!23:23,"AAAAADTe9Vc=",0)</f>
        <v>0</v>
      </c>
      <c r="CK1" t="b">
        <f>AND(List1!A23,"AAAAADTe9Vg=")</f>
        <v>0</v>
      </c>
      <c r="CL1" t="b">
        <f>AND(List1!B23,"AAAAADTe9Vk=")</f>
        <v>0</v>
      </c>
      <c r="CM1" s="12">
        <f>IF(List1!24:24,"AAAAADTe9Vo=",0)</f>
        <v>0</v>
      </c>
      <c r="CN1" t="b">
        <f>AND(List1!A24,"AAAAADTe9Vs=")</f>
        <v>0</v>
      </c>
      <c r="CO1" t="b">
        <f>AND(List1!B24,"AAAAADTe9Vw=")</f>
        <v>0</v>
      </c>
      <c r="CP1" s="12">
        <f>IF(List1!25:25,"AAAAADTe9V0=",0)</f>
        <v>0</v>
      </c>
      <c r="CQ1" t="b">
        <f>AND(List1!A25,"AAAAADTe9V4=")</f>
        <v>0</v>
      </c>
      <c r="CR1" t="b">
        <f>AND(List1!B25,"AAAAADTe9V8=")</f>
        <v>0</v>
      </c>
      <c r="CS1" s="12" t="e">
        <f>IF(List1!A:A,"AAAAADTe9WA=",0)</f>
        <v>#VALUE!</v>
      </c>
      <c r="CT1" s="12" t="e">
        <f>IF(List1!B:B,"AAAAADTe9WE=",0)</f>
        <v>#VALUE!</v>
      </c>
      <c r="CU1" s="12" t="e">
        <f>IF(List1!C:C,"AAAAADTe9WI=",0)</f>
        <v>#VALUE!</v>
      </c>
      <c r="CV1" s="12">
        <f>IF(List2!1:1,"AAAAADTe9WM=",0)</f>
        <v>0</v>
      </c>
      <c r="CW1" t="b">
        <f>AND(List2!A1,"AAAAADTe9WQ=")</f>
        <v>0</v>
      </c>
      <c r="CX1" s="12">
        <f>IF(List2!A:A,"AAAAADTe9WU=",0)</f>
        <v>0</v>
      </c>
      <c r="CY1" s="12">
        <f>IF(List3!1:1,"AAAAADTe9WY=",0)</f>
        <v>0</v>
      </c>
      <c r="CZ1" t="b">
        <f>AND(List3!A1,"AAAAADTe9Wc=")</f>
        <v>0</v>
      </c>
      <c r="DA1" s="12">
        <f>IF(List3!A:A,"AAAAADTe9Wg=",0)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